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70" activeTab="0"/>
  </bookViews>
  <sheets>
    <sheet name="Comparatif" sheetId="1" r:id="rId1"/>
    <sheet name="paris" sheetId="2" r:id="rId2"/>
    <sheet name="toulouse" sheetId="3" r:id="rId3"/>
    <sheet name="Nice" sheetId="4" r:id="rId4"/>
    <sheet name="Agglo Lyon" sheetId="5" r:id="rId5"/>
  </sheets>
  <definedNames/>
  <calcPr fullCalcOnLoad="1"/>
</workbook>
</file>

<file path=xl/sharedStrings.xml><?xml version="1.0" encoding="utf-8"?>
<sst xmlns="http://schemas.openxmlformats.org/spreadsheetml/2006/main" count="154" uniqueCount="114">
  <si>
    <t xml:space="preserve">Ville </t>
  </si>
  <si>
    <t>Habitants</t>
  </si>
  <si>
    <t>Hiver</t>
  </si>
  <si>
    <t>Eté</t>
  </si>
  <si>
    <t>Piscines</t>
  </si>
  <si>
    <t>Nbre d'hbts pour 1 piscine</t>
  </si>
  <si>
    <t>Bassins</t>
  </si>
  <si>
    <t>Nbre d'hbts pour 1 bassin</t>
  </si>
  <si>
    <t>M2</t>
  </si>
  <si>
    <t>Nbre d'hbts pour 1 M2 de bassin</t>
  </si>
  <si>
    <t>Lyon</t>
  </si>
  <si>
    <t>Lyon agglo sans Lyon*</t>
  </si>
  <si>
    <t>Lyon agglo*</t>
  </si>
  <si>
    <t xml:space="preserve">Saint-E </t>
  </si>
  <si>
    <t xml:space="preserve">Grenoble </t>
  </si>
  <si>
    <t xml:space="preserve">Villeurbanne : </t>
  </si>
  <si>
    <t xml:space="preserve">Valence </t>
  </si>
  <si>
    <t xml:space="preserve">Vénissieux : </t>
  </si>
  <si>
    <t xml:space="preserve">Chambéry </t>
  </si>
  <si>
    <t>Chambéry métro</t>
  </si>
  <si>
    <t xml:space="preserve">Annecy : </t>
  </si>
  <si>
    <t>Annecy metro</t>
  </si>
  <si>
    <t xml:space="preserve">Paris </t>
  </si>
  <si>
    <t xml:space="preserve">Marseille </t>
  </si>
  <si>
    <t xml:space="preserve">Toulouse : </t>
  </si>
  <si>
    <t xml:space="preserve">Nice : </t>
  </si>
  <si>
    <t>Sont pris en compte : fosses à plongeons, grands bassins, petits bassins, bassins ludiques type accueil de toboggans, mais pas les pataugeoires, ni les piscines non accessibles au public (réservées aux scolaires ou clubs et associations), uniquement les piscines à financement municipal ou intercommunal (Chambéry, Annecy), y compris en DSP (Meyzieu).</t>
  </si>
  <si>
    <t>hiver</t>
  </si>
  <si>
    <t>été</t>
  </si>
  <si>
    <t>Bassin 1</t>
  </si>
  <si>
    <t>Bassin 2</t>
  </si>
  <si>
    <t>Bassin 3</t>
  </si>
  <si>
    <t>Bassin 4</t>
  </si>
  <si>
    <t>Suzanne Berlioux (les Halles)</t>
  </si>
  <si>
    <t>Saint-Merri</t>
  </si>
  <si>
    <t>Pontoise</t>
  </si>
  <si>
    <t>Jean Taris</t>
  </si>
  <si>
    <t>Saint-Germain</t>
  </si>
  <si>
    <t>Beaujon</t>
  </si>
  <si>
    <t>Georges Drigny</t>
  </si>
  <si>
    <t>Paul Valeyre</t>
  </si>
  <si>
    <t>Catherine Legatu (ex Parmentier)</t>
  </si>
  <si>
    <t>Château Landon</t>
  </si>
  <si>
    <t>Cour des Lions</t>
  </si>
  <si>
    <t>Georges Rigal</t>
  </si>
  <si>
    <t>Jean Boiteux (ex Reuilly)</t>
  </si>
  <si>
    <t>► Roger le Gall (fermée avril juillet)</t>
  </si>
  <si>
    <t>Joséphine Baker</t>
  </si>
  <si>
    <t>Dunois</t>
  </si>
  <si>
    <t>► Butte aux cailles</t>
  </si>
  <si>
    <t>Château des rentiers</t>
  </si>
  <si>
    <t>► Aspirant Dunad</t>
  </si>
  <si>
    <t>Didot</t>
  </si>
  <si>
    <t>Keller</t>
  </si>
  <si>
    <t>Blomet</t>
  </si>
  <si>
    <t>► René et André Mourlon</t>
  </si>
  <si>
    <t>► Armand Massard</t>
  </si>
  <si>
    <t>La plaine</t>
  </si>
  <si>
    <t>► Auteuil</t>
  </si>
  <si>
    <t>Henry de Montherland</t>
  </si>
  <si>
    <t>► Champerret</t>
  </si>
  <si>
    <t>► Bernard Lafay</t>
  </si>
  <si>
    <t>Bertrand Dauvin</t>
  </si>
  <si>
    <t>Des Amiraux</t>
  </si>
  <si>
    <t>Hébert</t>
  </si>
  <si>
    <t>Rouvet</t>
  </si>
  <si>
    <t>Edouard Pailleron</t>
  </si>
  <si>
    <t>Mathis</t>
  </si>
  <si>
    <t>► Alfred Nakache</t>
  </si>
  <si>
    <t>Georges Vallerey</t>
  </si>
  <si>
    <t>Alban Minville</t>
  </si>
  <si>
    <t>Alex Jany</t>
  </si>
  <si>
    <t>Ancely</t>
  </si>
  <si>
    <t>Bellevue</t>
  </si>
  <si>
    <t>Castex</t>
  </si>
  <si>
    <t>Chapou</t>
  </si>
  <si>
    <t>Jean Boiteux</t>
  </si>
  <si>
    <t>Léo Lagrange</t>
  </si>
  <si>
    <t>Nakache hiver</t>
  </si>
  <si>
    <t>Nakache été</t>
  </si>
  <si>
    <t>Papus</t>
  </si>
  <si>
    <t>Pech-David</t>
  </si>
  <si>
    <t>Toulouse-Lautrec</t>
  </si>
  <si>
    <t>Complexe Sportif Jean Médecin</t>
  </si>
  <si>
    <t>Piscine Saint François</t>
  </si>
  <si>
    <t>Piscine Saint Augustin</t>
  </si>
  <si>
    <t>Piscine Comte de Falicon</t>
  </si>
  <si>
    <t>Piscine Saint Roch</t>
  </si>
  <si>
    <t>Piscine de l'Ariane</t>
  </si>
  <si>
    <t>Piscine Fernand Anelli</t>
  </si>
  <si>
    <t>Piscine Jean Bouin</t>
  </si>
  <si>
    <t>Bron</t>
  </si>
  <si>
    <t>Caluire-et-Cuire</t>
  </si>
  <si>
    <t>Charbonnières-les-Bains</t>
  </si>
  <si>
    <t>Chassieu</t>
  </si>
  <si>
    <t>Décines-Charpieu</t>
  </si>
  <si>
    <t>Écully</t>
  </si>
  <si>
    <t>Feyzin</t>
  </si>
  <si>
    <t>Francheville</t>
  </si>
  <si>
    <t>Givors</t>
  </si>
  <si>
    <t>Irigny</t>
  </si>
  <si>
    <t>La Mulatière</t>
  </si>
  <si>
    <t>Meyzieu</t>
  </si>
  <si>
    <t>Oullins</t>
  </si>
  <si>
    <t>Rillieux-la-Pape</t>
  </si>
  <si>
    <t>Sainte-Foy-lès-Lyon</t>
  </si>
  <si>
    <t>Saint-Priest PMF</t>
  </si>
  <si>
    <t>Saint-Priest Ulysse Coeur</t>
  </si>
  <si>
    <t>Vaulx-en-Velin Jean gelet</t>
  </si>
  <si>
    <t xml:space="preserve">Vaulx </t>
  </si>
  <si>
    <t>Vénissieux</t>
  </si>
  <si>
    <t>Villeurbanne Gagnaire</t>
  </si>
  <si>
    <t>Villeurbanne Boulloche</t>
  </si>
  <si>
    <t>Villeurbanne Gratte-ciel</t>
  </si>
</sst>
</file>

<file path=xl/styles.xml><?xml version="1.0" encoding="utf-8"?>
<styleSheet xmlns="http://schemas.openxmlformats.org/spreadsheetml/2006/main">
  <numFmts count="3">
    <numFmt numFmtId="164" formatCode="GENERAL"/>
    <numFmt numFmtId="165" formatCode="#,##0"/>
    <numFmt numFmtId="166" formatCode="GENERAL"/>
  </numFmts>
  <fonts count="9">
    <font>
      <sz val="10"/>
      <name val="Arial"/>
      <family val="2"/>
    </font>
    <font>
      <sz val="11"/>
      <name val="Arial"/>
      <family val="2"/>
    </font>
    <font>
      <b/>
      <sz val="11"/>
      <name val="Arial"/>
      <family val="2"/>
    </font>
    <font>
      <sz val="12"/>
      <name val="Times New Roman"/>
      <family val="1"/>
    </font>
    <font>
      <b/>
      <i/>
      <sz val="11"/>
      <name val="Arial"/>
      <family val="2"/>
    </font>
    <font>
      <i/>
      <sz val="12"/>
      <name val="Times New Roman"/>
      <family val="1"/>
    </font>
    <font>
      <i/>
      <sz val="11"/>
      <name val="Arial"/>
      <family val="2"/>
    </font>
    <font>
      <sz val="12"/>
      <name val="Arial"/>
      <family val="2"/>
    </font>
    <font>
      <sz val="10"/>
      <color indexed="12"/>
      <name val="Arial"/>
      <family val="2"/>
    </font>
  </fonts>
  <fills count="6">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s>
  <borders count="2">
    <border>
      <left/>
      <right/>
      <top/>
      <bottom/>
      <diagonal/>
    </border>
    <border>
      <left style="hair">
        <color indexed="8"/>
      </left>
      <right>
        <color indexed="63"/>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6">
    <xf numFmtId="164" fontId="0" fillId="0" borderId="0" xfId="0" applyAlignment="1">
      <alignment/>
    </xf>
    <xf numFmtId="164" fontId="1" fillId="0" borderId="0" xfId="0" applyFont="1" applyAlignment="1">
      <alignment/>
    </xf>
    <xf numFmtId="164" fontId="1" fillId="0" borderId="1" xfId="0" applyFont="1" applyBorder="1" applyAlignment="1">
      <alignment/>
    </xf>
    <xf numFmtId="164" fontId="1" fillId="2" borderId="0" xfId="0" applyFont="1" applyFill="1" applyAlignment="1">
      <alignment/>
    </xf>
    <xf numFmtId="164" fontId="2" fillId="0" borderId="0" xfId="0" applyFont="1" applyAlignment="1">
      <alignment/>
    </xf>
    <xf numFmtId="164" fontId="2" fillId="0" borderId="1" xfId="0" applyFont="1" applyBorder="1" applyAlignment="1">
      <alignment/>
    </xf>
    <xf numFmtId="164" fontId="2" fillId="3" borderId="1" xfId="0" applyFont="1" applyFill="1" applyBorder="1" applyAlignment="1">
      <alignment horizontal="center" vertical="center"/>
    </xf>
    <xf numFmtId="164" fontId="2" fillId="4" borderId="1" xfId="0" applyFont="1" applyFill="1" applyBorder="1" applyAlignment="1">
      <alignment horizontal="center" vertical="center"/>
    </xf>
    <xf numFmtId="164" fontId="2" fillId="3" borderId="1" xfId="0" applyFont="1" applyFill="1" applyBorder="1" applyAlignment="1">
      <alignment/>
    </xf>
    <xf numFmtId="164" fontId="2" fillId="2" borderId="0" xfId="0" applyFont="1" applyFill="1" applyAlignment="1">
      <alignment wrapText="1"/>
    </xf>
    <xf numFmtId="164" fontId="2" fillId="3" borderId="0" xfId="0" applyFont="1" applyFill="1" applyAlignment="1">
      <alignment/>
    </xf>
    <xf numFmtId="164" fontId="2" fillId="5" borderId="0" xfId="0" applyFont="1" applyFill="1" applyAlignment="1">
      <alignment wrapText="1"/>
    </xf>
    <xf numFmtId="164" fontId="2" fillId="4" borderId="1" xfId="0" applyFont="1" applyFill="1" applyBorder="1" applyAlignment="1">
      <alignment/>
    </xf>
    <xf numFmtId="164" fontId="2" fillId="4" borderId="0" xfId="0" applyFont="1" applyFill="1" applyAlignment="1">
      <alignment/>
    </xf>
    <xf numFmtId="165" fontId="3" fillId="0" borderId="1" xfId="0" applyNumberFormat="1" applyFont="1" applyBorder="1" applyAlignment="1">
      <alignment/>
    </xf>
    <xf numFmtId="165" fontId="2" fillId="0" borderId="1" xfId="0" applyNumberFormat="1" applyFont="1" applyBorder="1" applyAlignment="1">
      <alignment/>
    </xf>
    <xf numFmtId="165" fontId="2" fillId="2" borderId="0" xfId="0" applyNumberFormat="1" applyFont="1" applyFill="1" applyAlignment="1">
      <alignment/>
    </xf>
    <xf numFmtId="165" fontId="2" fillId="0" borderId="0" xfId="0" applyNumberFormat="1" applyFont="1" applyAlignment="1">
      <alignment/>
    </xf>
    <xf numFmtId="165" fontId="2" fillId="5" borderId="0" xfId="0" applyNumberFormat="1" applyFont="1" applyFill="1" applyAlignment="1">
      <alignment/>
    </xf>
    <xf numFmtId="164" fontId="4" fillId="0" borderId="0" xfId="0" applyFont="1" applyAlignment="1">
      <alignment/>
    </xf>
    <xf numFmtId="165" fontId="5" fillId="0" borderId="1" xfId="0" applyNumberFormat="1" applyFont="1" applyBorder="1" applyAlignment="1">
      <alignment/>
    </xf>
    <xf numFmtId="165" fontId="4" fillId="0" borderId="1" xfId="0" applyNumberFormat="1" applyFont="1" applyBorder="1" applyAlignment="1">
      <alignment/>
    </xf>
    <xf numFmtId="165" fontId="4" fillId="2" borderId="0" xfId="0" applyNumberFormat="1" applyFont="1" applyFill="1" applyAlignment="1">
      <alignment/>
    </xf>
    <xf numFmtId="165" fontId="4" fillId="0" borderId="0" xfId="0" applyNumberFormat="1" applyFont="1" applyAlignment="1">
      <alignment/>
    </xf>
    <xf numFmtId="165" fontId="4" fillId="5" borderId="0" xfId="0" applyNumberFormat="1" applyFont="1" applyFill="1" applyAlignment="1">
      <alignment/>
    </xf>
    <xf numFmtId="165" fontId="1" fillId="0" borderId="1" xfId="0" applyNumberFormat="1" applyFont="1" applyBorder="1" applyAlignment="1">
      <alignment/>
    </xf>
    <xf numFmtId="165" fontId="1" fillId="2" borderId="0" xfId="0" applyNumberFormat="1" applyFont="1" applyFill="1" applyAlignment="1">
      <alignment/>
    </xf>
    <xf numFmtId="165" fontId="1" fillId="0" borderId="0" xfId="0" applyNumberFormat="1" applyFont="1" applyAlignment="1">
      <alignment/>
    </xf>
    <xf numFmtId="165" fontId="1" fillId="5" borderId="0" xfId="0" applyNumberFormat="1" applyFont="1" applyFill="1" applyAlignment="1">
      <alignment/>
    </xf>
    <xf numFmtId="164" fontId="6" fillId="0" borderId="0" xfId="0" applyFont="1" applyAlignment="1">
      <alignment/>
    </xf>
    <xf numFmtId="165" fontId="6" fillId="0" borderId="1" xfId="0" applyNumberFormat="1" applyFont="1" applyBorder="1" applyAlignment="1">
      <alignment/>
    </xf>
    <xf numFmtId="165" fontId="6" fillId="2" borderId="0" xfId="0" applyNumberFormat="1" applyFont="1" applyFill="1" applyAlignment="1">
      <alignment/>
    </xf>
    <xf numFmtId="165" fontId="6" fillId="0" borderId="0" xfId="0" applyNumberFormat="1" applyFont="1" applyAlignment="1">
      <alignment/>
    </xf>
    <xf numFmtId="165" fontId="6" fillId="5" borderId="0" xfId="0" applyNumberFormat="1" applyFont="1" applyFill="1" applyAlignment="1">
      <alignment/>
    </xf>
    <xf numFmtId="164" fontId="1" fillId="0" borderId="0" xfId="0" applyFont="1" applyFill="1" applyAlignment="1">
      <alignment/>
    </xf>
    <xf numFmtId="164" fontId="1" fillId="0" borderId="0" xfId="0" applyFont="1" applyFill="1" applyBorder="1" applyAlignment="1">
      <alignment/>
    </xf>
    <xf numFmtId="164" fontId="1" fillId="0" borderId="0" xfId="0" applyFont="1" applyBorder="1" applyAlignment="1">
      <alignment horizontal="left" vertical="center" wrapText="1"/>
    </xf>
    <xf numFmtId="164" fontId="1" fillId="0" borderId="0" xfId="0" applyFont="1" applyFill="1" applyBorder="1" applyAlignment="1">
      <alignment horizontal="left" vertical="center"/>
    </xf>
    <xf numFmtId="164" fontId="7" fillId="0" borderId="0" xfId="0" applyFont="1" applyAlignment="1">
      <alignment/>
    </xf>
    <xf numFmtId="164" fontId="0" fillId="0" borderId="0" xfId="0" applyAlignment="1">
      <alignment/>
    </xf>
    <xf numFmtId="164" fontId="3" fillId="0" borderId="0" xfId="0" applyFont="1" applyAlignment="1">
      <alignment/>
    </xf>
    <xf numFmtId="164" fontId="0" fillId="0" borderId="0" xfId="0" applyFont="1" applyAlignment="1">
      <alignment/>
    </xf>
    <xf numFmtId="164" fontId="8" fillId="0" borderId="0" xfId="0" applyFont="1" applyAlignment="1">
      <alignment wrapText="1"/>
    </xf>
    <xf numFmtId="164" fontId="8" fillId="0" borderId="0" xfId="0" applyFont="1" applyAlignment="1">
      <alignment horizontal="left" wrapText="1"/>
    </xf>
    <xf numFmtId="164" fontId="0" fillId="0" borderId="0" xfId="0" applyFont="1" applyAlignment="1">
      <alignment wrapText="1"/>
    </xf>
    <xf numFmtId="164" fontId="0"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toulouse.fr/web/sports/piscines/alban-minville" TargetMode="External" /><Relationship Id="rId2" Type="http://schemas.openxmlformats.org/officeDocument/2006/relationships/hyperlink" Target="http://www.toulouse.fr/web/sports/piscines/alex-jany" TargetMode="External" /><Relationship Id="rId3" Type="http://schemas.openxmlformats.org/officeDocument/2006/relationships/hyperlink" Target="http://www.toulouse.fr/web/sports/piscines/ancely" TargetMode="External" /><Relationship Id="rId4" Type="http://schemas.openxmlformats.org/officeDocument/2006/relationships/hyperlink" Target="http://www.toulouse.fr/web/sports/piscines/bellevue" TargetMode="External" /><Relationship Id="rId5" Type="http://schemas.openxmlformats.org/officeDocument/2006/relationships/hyperlink" Target="http://www.toulouse.fr/web/sports/piscines/castex" TargetMode="External" /><Relationship Id="rId6" Type="http://schemas.openxmlformats.org/officeDocument/2006/relationships/hyperlink" Target="http://www.toulouse.fr/web/sports/piscines/chapou" TargetMode="External" /><Relationship Id="rId7" Type="http://schemas.openxmlformats.org/officeDocument/2006/relationships/hyperlink" Target="http://www.toulouse.fr/web/sports/piscines/jean-boiteux" TargetMode="External" /><Relationship Id="rId8" Type="http://schemas.openxmlformats.org/officeDocument/2006/relationships/hyperlink" Target="http://www.toulouse.fr/web/sports/piscines/leo-lagrange" TargetMode="External" /><Relationship Id="rId9" Type="http://schemas.openxmlformats.org/officeDocument/2006/relationships/hyperlink" Target="http://www.toulouse.fr/web/sports/piscines/nakache-hiver" TargetMode="External" /><Relationship Id="rId10" Type="http://schemas.openxmlformats.org/officeDocument/2006/relationships/hyperlink" Target="http://www.toulouse.fr/web/sports/piscines/nakache-ete" TargetMode="External" /><Relationship Id="rId11" Type="http://schemas.openxmlformats.org/officeDocument/2006/relationships/hyperlink" Target="http://www.toulouse.fr/web/sports/piscines/papus" TargetMode="External" /><Relationship Id="rId12" Type="http://schemas.openxmlformats.org/officeDocument/2006/relationships/hyperlink" Target="http://www.toulouse.fr/web/sports/piscines/pech-david" TargetMode="External" /><Relationship Id="rId13" Type="http://schemas.openxmlformats.org/officeDocument/2006/relationships/hyperlink" Target="http://www.toulouse.fr/web/sports/piscines/toulouse-lautrec"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nice.fr/Sport-loisirs/Les-piscines-publiques#pjeanmed" TargetMode="External" /><Relationship Id="rId2" Type="http://schemas.openxmlformats.org/officeDocument/2006/relationships/hyperlink" Target="http://nice.fr/Sport-loisirs/Les-piscines-publiques#pstfrancois" TargetMode="External" /><Relationship Id="rId3" Type="http://schemas.openxmlformats.org/officeDocument/2006/relationships/hyperlink" Target="http://nice.fr/Sport-loisirs/Les-piscines-publiques#pstau" TargetMode="External" /><Relationship Id="rId4" Type="http://schemas.openxmlformats.org/officeDocument/2006/relationships/hyperlink" Target="http://nice.fr/Sport-loisirs/Les-piscines-publiques#pcofa" TargetMode="External" /><Relationship Id="rId5" Type="http://schemas.openxmlformats.org/officeDocument/2006/relationships/hyperlink" Target="http://nice.fr/Sport-loisirs/Les-piscines-publiques#pstro" TargetMode="External" /><Relationship Id="rId6" Type="http://schemas.openxmlformats.org/officeDocument/2006/relationships/hyperlink" Target="http://nice.fr/Sport-loisirs/Les-piscines-publiques#par" TargetMode="External" /><Relationship Id="rId7" Type="http://schemas.openxmlformats.org/officeDocument/2006/relationships/hyperlink" Target="http://nice.fr/Sport-loisirs/Les-piscines-publiques#pfean" TargetMode="External" /><Relationship Id="rId8" Type="http://schemas.openxmlformats.org/officeDocument/2006/relationships/hyperlink" Target="http://nice.fr/Sport-loisirs/Les-piscines-publiques#pjebo"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fr.wikipedia.org/wiki/Bron" TargetMode="External" /><Relationship Id="rId2" Type="http://schemas.openxmlformats.org/officeDocument/2006/relationships/hyperlink" Target="http://fr.wikipedia.org/wiki/Caluire-et-Cuire" TargetMode="External" /><Relationship Id="rId3" Type="http://schemas.openxmlformats.org/officeDocument/2006/relationships/hyperlink" Target="http://fr.wikipedia.org/wiki/Charbonni&#232;res-les-Bains" TargetMode="External" /><Relationship Id="rId4" Type="http://schemas.openxmlformats.org/officeDocument/2006/relationships/hyperlink" Target="http://fr.wikipedia.org/wiki/Chassieu" TargetMode="External" /><Relationship Id="rId5" Type="http://schemas.openxmlformats.org/officeDocument/2006/relationships/hyperlink" Target="http://fr.wikipedia.org/wiki/D&#233;cines-Charpieu" TargetMode="External" /><Relationship Id="rId6" Type="http://schemas.openxmlformats.org/officeDocument/2006/relationships/hyperlink" Target="http://fr.wikipedia.org/wiki/&#201;cully" TargetMode="External" /><Relationship Id="rId7" Type="http://schemas.openxmlformats.org/officeDocument/2006/relationships/hyperlink" Target="http://fr.wikipedia.org/wiki/Feyzin" TargetMode="External" /><Relationship Id="rId8" Type="http://schemas.openxmlformats.org/officeDocument/2006/relationships/hyperlink" Target="http://fr.wikipedia.org/wiki/Francheville_%28Rh&#244;ne%29" TargetMode="External" /><Relationship Id="rId9" Type="http://schemas.openxmlformats.org/officeDocument/2006/relationships/hyperlink" Target="http://fr.wikipedia.org/wiki/Givors" TargetMode="External" /><Relationship Id="rId10" Type="http://schemas.openxmlformats.org/officeDocument/2006/relationships/hyperlink" Target="http://fr.wikipedia.org/wiki/Irigny" TargetMode="External" /><Relationship Id="rId11" Type="http://schemas.openxmlformats.org/officeDocument/2006/relationships/hyperlink" Target="http://fr.wikipedia.org/wiki/Meyzieu" TargetMode="External" /><Relationship Id="rId12" Type="http://schemas.openxmlformats.org/officeDocument/2006/relationships/hyperlink" Target="http://fr.wikipedia.org/wiki/Oullins" TargetMode="External" /><Relationship Id="rId13" Type="http://schemas.openxmlformats.org/officeDocument/2006/relationships/hyperlink" Target="http://fr.wikipedia.org/wiki/Rillieux-la-Pape" TargetMode="External" /><Relationship Id="rId14" Type="http://schemas.openxmlformats.org/officeDocument/2006/relationships/hyperlink" Target="http://fr.wikipedia.org/wiki/Sainte-Foy-l&#232;s-Lyon" TargetMode="External" /><Relationship Id="rId15" Type="http://schemas.openxmlformats.org/officeDocument/2006/relationships/hyperlink" Target="http://fr.wikipedia.org/wiki/Vaulx-en-Velin" TargetMode="External" /><Relationship Id="rId16" Type="http://schemas.openxmlformats.org/officeDocument/2006/relationships/hyperlink" Target="http://fr.wikipedia.org/wiki/V&#233;nissieux" TargetMode="External" /><Relationship Id="rId17" Type="http://schemas.openxmlformats.org/officeDocument/2006/relationships/hyperlink" Target="http://fr.wikipedia.org/wiki/Villeurbanne" TargetMode="External" /></Relationships>
</file>

<file path=xl/worksheets/sheet1.xml><?xml version="1.0" encoding="utf-8"?>
<worksheet xmlns="http://schemas.openxmlformats.org/spreadsheetml/2006/main" xmlns:r="http://schemas.openxmlformats.org/officeDocument/2006/relationships">
  <dimension ref="A1:N23"/>
  <sheetViews>
    <sheetView tabSelected="1" zoomScale="95" zoomScaleNormal="95" workbookViewId="0" topLeftCell="A1">
      <selection activeCell="A21" sqref="A21"/>
    </sheetView>
  </sheetViews>
  <sheetFormatPr defaultColWidth="12.57421875" defaultRowHeight="12.75"/>
  <cols>
    <col min="1" max="1" width="25.421875" style="1" customWidth="1"/>
    <col min="2" max="2" width="14.28125" style="2" customWidth="1"/>
    <col min="3" max="3" width="9.7109375" style="2" customWidth="1"/>
    <col min="4" max="4" width="12.421875" style="3" customWidth="1"/>
    <col min="5" max="5" width="9.421875" style="1" customWidth="1"/>
    <col min="6" max="6" width="12.421875" style="3" customWidth="1"/>
    <col min="7" max="7" width="8.140625" style="1" customWidth="1"/>
    <col min="8" max="8" width="12.421875" style="3" customWidth="1"/>
    <col min="9" max="9" width="9.7109375" style="2" customWidth="1"/>
    <col min="10" max="10" width="12.421875" style="3" customWidth="1"/>
    <col min="11" max="11" width="9.421875" style="1" customWidth="1"/>
    <col min="12" max="12" width="12.421875" style="3" customWidth="1"/>
    <col min="13" max="13" width="8.140625" style="1" customWidth="1"/>
    <col min="14" max="14" width="12.421875" style="3" customWidth="1"/>
    <col min="15" max="16384" width="11.57421875" style="1" customWidth="1"/>
  </cols>
  <sheetData>
    <row r="1" spans="1:14" s="4" customFormat="1" ht="12.75">
      <c r="A1" s="4" t="s">
        <v>0</v>
      </c>
      <c r="B1" s="5" t="s">
        <v>1</v>
      </c>
      <c r="C1" s="6" t="s">
        <v>2</v>
      </c>
      <c r="D1" s="6"/>
      <c r="E1" s="6"/>
      <c r="F1" s="6"/>
      <c r="G1" s="6"/>
      <c r="H1" s="6"/>
      <c r="I1" s="7" t="s">
        <v>3</v>
      </c>
      <c r="J1" s="7"/>
      <c r="K1" s="7"/>
      <c r="L1" s="7"/>
      <c r="M1" s="7"/>
      <c r="N1" s="7"/>
    </row>
    <row r="2" spans="2:14" s="4" customFormat="1" ht="63.75" customHeight="1">
      <c r="B2" s="5"/>
      <c r="C2" s="8" t="s">
        <v>4</v>
      </c>
      <c r="D2" s="9" t="s">
        <v>5</v>
      </c>
      <c r="E2" s="10" t="s">
        <v>6</v>
      </c>
      <c r="F2" s="9" t="s">
        <v>7</v>
      </c>
      <c r="G2" s="10" t="s">
        <v>8</v>
      </c>
      <c r="H2" s="11" t="s">
        <v>9</v>
      </c>
      <c r="I2" s="12" t="s">
        <v>4</v>
      </c>
      <c r="J2" s="9" t="s">
        <v>5</v>
      </c>
      <c r="K2" s="13" t="s">
        <v>6</v>
      </c>
      <c r="L2" s="9" t="s">
        <v>7</v>
      </c>
      <c r="M2" s="13" t="s">
        <v>8</v>
      </c>
      <c r="N2" s="11" t="s">
        <v>9</v>
      </c>
    </row>
    <row r="3" spans="1:14" s="4" customFormat="1" ht="12.75">
      <c r="A3" s="4" t="s">
        <v>10</v>
      </c>
      <c r="B3" s="14">
        <v>491268</v>
      </c>
      <c r="C3" s="15">
        <v>5</v>
      </c>
      <c r="D3" s="16">
        <f aca="true" t="shared" si="0" ref="D3:D14">B3/C3</f>
        <v>98253.6</v>
      </c>
      <c r="E3" s="17">
        <v>6</v>
      </c>
      <c r="F3" s="16">
        <f aca="true" t="shared" si="1" ref="F3:F14">B3/E3</f>
        <v>81878</v>
      </c>
      <c r="G3" s="17">
        <f>2770-525</f>
        <v>2245</v>
      </c>
      <c r="H3" s="18">
        <f aca="true" t="shared" si="2" ref="H3:H14">B3/G3</f>
        <v>218.82761692650334</v>
      </c>
      <c r="I3" s="15">
        <v>5</v>
      </c>
      <c r="J3" s="16">
        <f aca="true" t="shared" si="3" ref="J3:J14">B3/I3</f>
        <v>98253.6</v>
      </c>
      <c r="K3" s="17">
        <v>8</v>
      </c>
      <c r="L3" s="16">
        <f aca="true" t="shared" si="4" ref="L3:L14">B3/K3</f>
        <v>61408.5</v>
      </c>
      <c r="M3" s="17">
        <f>7031-525</f>
        <v>6506</v>
      </c>
      <c r="N3" s="18">
        <f aca="true" t="shared" si="5" ref="N3:N14">B3/M3</f>
        <v>75.50999077774362</v>
      </c>
    </row>
    <row r="4" spans="1:14" s="19" customFormat="1" ht="12.75">
      <c r="A4" s="19" t="s">
        <v>11</v>
      </c>
      <c r="B4" s="20">
        <f>B5-B3</f>
        <v>815704</v>
      </c>
      <c r="C4" s="21">
        <v>20</v>
      </c>
      <c r="D4" s="22">
        <f t="shared" si="0"/>
        <v>40785.2</v>
      </c>
      <c r="E4" s="23">
        <v>32</v>
      </c>
      <c r="F4" s="22">
        <f t="shared" si="1"/>
        <v>25490.75</v>
      </c>
      <c r="G4" s="23">
        <f>10163+600</f>
        <v>10763</v>
      </c>
      <c r="H4" s="24">
        <f t="shared" si="2"/>
        <v>75.78779150794388</v>
      </c>
      <c r="I4" s="21">
        <v>21</v>
      </c>
      <c r="J4" s="22">
        <f t="shared" si="3"/>
        <v>38843.04761904762</v>
      </c>
      <c r="K4" s="23">
        <v>40</v>
      </c>
      <c r="L4" s="22">
        <f t="shared" si="4"/>
        <v>20392.6</v>
      </c>
      <c r="M4" s="23">
        <f>13478+600</f>
        <v>14078</v>
      </c>
      <c r="N4" s="24">
        <f t="shared" si="5"/>
        <v>57.941753089927545</v>
      </c>
    </row>
    <row r="5" spans="1:14" s="19" customFormat="1" ht="12.75">
      <c r="A5" s="19" t="s">
        <v>12</v>
      </c>
      <c r="B5" s="20">
        <v>1306972</v>
      </c>
      <c r="C5" s="21">
        <f>C3+C4</f>
        <v>25</v>
      </c>
      <c r="D5" s="22">
        <f t="shared" si="0"/>
        <v>52278.88</v>
      </c>
      <c r="E5" s="23">
        <f>E4+E3</f>
        <v>38</v>
      </c>
      <c r="F5" s="22">
        <f t="shared" si="1"/>
        <v>34394</v>
      </c>
      <c r="G5" s="23">
        <f>10163+G3</f>
        <v>12408</v>
      </c>
      <c r="H5" s="24">
        <f t="shared" si="2"/>
        <v>105.33301096067053</v>
      </c>
      <c r="I5" s="21">
        <f>I3+I4</f>
        <v>26</v>
      </c>
      <c r="J5" s="22">
        <f t="shared" si="3"/>
        <v>50268.153846153844</v>
      </c>
      <c r="K5" s="23">
        <f>K3+K4</f>
        <v>48</v>
      </c>
      <c r="L5" s="22">
        <f t="shared" si="4"/>
        <v>27228.583333333332</v>
      </c>
      <c r="M5" s="23">
        <f>M3+M4</f>
        <v>20584</v>
      </c>
      <c r="N5" s="24">
        <f t="shared" si="5"/>
        <v>63.494558880684025</v>
      </c>
    </row>
    <row r="6" spans="1:14" ht="12.75">
      <c r="A6" s="1" t="s">
        <v>13</v>
      </c>
      <c r="B6" s="25">
        <v>170049</v>
      </c>
      <c r="C6" s="25">
        <v>4</v>
      </c>
      <c r="D6" s="26">
        <f t="shared" si="0"/>
        <v>42512.25</v>
      </c>
      <c r="E6" s="27">
        <v>10</v>
      </c>
      <c r="F6" s="26">
        <f t="shared" si="1"/>
        <v>17004.9</v>
      </c>
      <c r="G6" s="27">
        <v>2527</v>
      </c>
      <c r="H6" s="28">
        <f t="shared" si="2"/>
        <v>67.29283735654927</v>
      </c>
      <c r="I6" s="25">
        <v>3</v>
      </c>
      <c r="J6" s="26">
        <f t="shared" si="3"/>
        <v>56683</v>
      </c>
      <c r="K6" s="27">
        <v>10</v>
      </c>
      <c r="L6" s="26">
        <f t="shared" si="4"/>
        <v>17004.9</v>
      </c>
      <c r="M6" s="27">
        <v>2796</v>
      </c>
      <c r="N6" s="28">
        <f t="shared" si="5"/>
        <v>60.81866952789699</v>
      </c>
    </row>
    <row r="7" spans="1:14" ht="12.75">
      <c r="A7" s="1" t="s">
        <v>14</v>
      </c>
      <c r="B7" s="25">
        <v>157424</v>
      </c>
      <c r="C7" s="25">
        <v>4</v>
      </c>
      <c r="D7" s="26">
        <f t="shared" si="0"/>
        <v>39356</v>
      </c>
      <c r="E7" s="27">
        <v>7</v>
      </c>
      <c r="F7" s="26">
        <f t="shared" si="1"/>
        <v>22489.14285714286</v>
      </c>
      <c r="G7" s="27">
        <v>1708</v>
      </c>
      <c r="H7" s="28">
        <f t="shared" si="2"/>
        <v>92.16861826697892</v>
      </c>
      <c r="I7" s="25">
        <v>2</v>
      </c>
      <c r="J7" s="26">
        <f t="shared" si="3"/>
        <v>78712</v>
      </c>
      <c r="K7" s="27">
        <v>5</v>
      </c>
      <c r="L7" s="26">
        <f t="shared" si="4"/>
        <v>31484.8</v>
      </c>
      <c r="M7" s="27">
        <v>2514</v>
      </c>
      <c r="N7" s="28">
        <f t="shared" si="5"/>
        <v>62.618933969769294</v>
      </c>
    </row>
    <row r="8" spans="1:14" ht="12.75">
      <c r="A8" s="1" t="s">
        <v>15</v>
      </c>
      <c r="B8" s="25">
        <v>145034</v>
      </c>
      <c r="C8" s="25">
        <v>3</v>
      </c>
      <c r="D8" s="26">
        <f t="shared" si="0"/>
        <v>48344.666666666664</v>
      </c>
      <c r="E8" s="27">
        <v>3</v>
      </c>
      <c r="F8" s="26">
        <f t="shared" si="1"/>
        <v>48344.666666666664</v>
      </c>
      <c r="G8" s="27">
        <v>1480</v>
      </c>
      <c r="H8" s="28">
        <f t="shared" si="2"/>
        <v>97.99594594594595</v>
      </c>
      <c r="I8" s="25">
        <v>2</v>
      </c>
      <c r="J8" s="26">
        <f t="shared" si="3"/>
        <v>72517</v>
      </c>
      <c r="K8" s="27">
        <v>4</v>
      </c>
      <c r="L8" s="26">
        <f t="shared" si="4"/>
        <v>36258.5</v>
      </c>
      <c r="M8" s="27">
        <v>2350</v>
      </c>
      <c r="N8" s="28">
        <f t="shared" si="5"/>
        <v>61.71659574468085</v>
      </c>
    </row>
    <row r="9" spans="1:14" ht="12.75">
      <c r="A9" s="1" t="s">
        <v>16</v>
      </c>
      <c r="B9" s="25">
        <v>63148</v>
      </c>
      <c r="C9" s="25">
        <v>2</v>
      </c>
      <c r="D9" s="26">
        <f t="shared" si="0"/>
        <v>31574</v>
      </c>
      <c r="E9" s="27">
        <v>4</v>
      </c>
      <c r="F9" s="26">
        <f t="shared" si="1"/>
        <v>15787</v>
      </c>
      <c r="G9" s="27">
        <v>1270</v>
      </c>
      <c r="H9" s="28">
        <f t="shared" si="2"/>
        <v>49.722834645669295</v>
      </c>
      <c r="I9" s="25">
        <v>3</v>
      </c>
      <c r="J9" s="26">
        <f t="shared" si="3"/>
        <v>21049.333333333332</v>
      </c>
      <c r="K9" s="27">
        <v>5</v>
      </c>
      <c r="L9" s="26">
        <f t="shared" si="4"/>
        <v>12629.6</v>
      </c>
      <c r="M9" s="27">
        <v>1520</v>
      </c>
      <c r="N9" s="28">
        <f t="shared" si="5"/>
        <v>41.544736842105266</v>
      </c>
    </row>
    <row r="10" spans="1:14" ht="12.75">
      <c r="A10" s="1" t="s">
        <v>17</v>
      </c>
      <c r="B10" s="25">
        <v>60159</v>
      </c>
      <c r="C10" s="25">
        <v>1</v>
      </c>
      <c r="D10" s="26">
        <f t="shared" si="0"/>
        <v>60159</v>
      </c>
      <c r="E10" s="27">
        <v>1</v>
      </c>
      <c r="F10" s="26">
        <f t="shared" si="1"/>
        <v>60159</v>
      </c>
      <c r="G10" s="27">
        <v>250</v>
      </c>
      <c r="H10" s="28">
        <f t="shared" si="2"/>
        <v>240.636</v>
      </c>
      <c r="I10" s="25">
        <v>1</v>
      </c>
      <c r="J10" s="26">
        <f t="shared" si="3"/>
        <v>60159</v>
      </c>
      <c r="K10" s="27">
        <v>2</v>
      </c>
      <c r="L10" s="26">
        <f t="shared" si="4"/>
        <v>30079.5</v>
      </c>
      <c r="M10" s="27">
        <v>625</v>
      </c>
      <c r="N10" s="28">
        <f t="shared" si="5"/>
        <v>96.2544</v>
      </c>
    </row>
    <row r="11" spans="1:14" ht="12.75">
      <c r="A11" s="1" t="s">
        <v>18</v>
      </c>
      <c r="B11" s="25">
        <v>58437</v>
      </c>
      <c r="C11" s="25">
        <v>1</v>
      </c>
      <c r="D11" s="26">
        <f t="shared" si="0"/>
        <v>58437</v>
      </c>
      <c r="E11" s="27">
        <v>2</v>
      </c>
      <c r="F11" s="26">
        <f t="shared" si="1"/>
        <v>29218.5</v>
      </c>
      <c r="G11" s="27">
        <v>937</v>
      </c>
      <c r="H11" s="28">
        <f t="shared" si="2"/>
        <v>62.36606189967983</v>
      </c>
      <c r="I11" s="25">
        <v>2</v>
      </c>
      <c r="J11" s="26">
        <f t="shared" si="3"/>
        <v>29218.5</v>
      </c>
      <c r="K11" s="27">
        <v>5</v>
      </c>
      <c r="L11" s="26">
        <f t="shared" si="4"/>
        <v>11687.4</v>
      </c>
      <c r="M11" s="27">
        <v>2399</v>
      </c>
      <c r="N11" s="28">
        <f t="shared" si="5"/>
        <v>24.358899541475616</v>
      </c>
    </row>
    <row r="12" spans="1:14" s="29" customFormat="1" ht="12.75">
      <c r="A12" s="29" t="s">
        <v>19</v>
      </c>
      <c r="B12" s="30">
        <v>125000</v>
      </c>
      <c r="C12" s="30">
        <v>1</v>
      </c>
      <c r="D12" s="31">
        <f t="shared" si="0"/>
        <v>125000</v>
      </c>
      <c r="E12" s="32">
        <v>2</v>
      </c>
      <c r="F12" s="31">
        <f t="shared" si="1"/>
        <v>62500</v>
      </c>
      <c r="G12" s="32">
        <v>937</v>
      </c>
      <c r="H12" s="33">
        <f t="shared" si="2"/>
        <v>133.40448239060834</v>
      </c>
      <c r="I12" s="30">
        <v>2</v>
      </c>
      <c r="J12" s="31">
        <f t="shared" si="3"/>
        <v>62500</v>
      </c>
      <c r="K12" s="32">
        <v>5</v>
      </c>
      <c r="L12" s="31">
        <f t="shared" si="4"/>
        <v>25000</v>
      </c>
      <c r="M12" s="32">
        <v>2399</v>
      </c>
      <c r="N12" s="33">
        <f t="shared" si="5"/>
        <v>52.10504376823677</v>
      </c>
    </row>
    <row r="13" spans="1:14" ht="12.75">
      <c r="A13" s="1" t="s">
        <v>20</v>
      </c>
      <c r="B13" s="25">
        <v>51012</v>
      </c>
      <c r="C13" s="25">
        <v>1</v>
      </c>
      <c r="D13" s="26">
        <f t="shared" si="0"/>
        <v>51012</v>
      </c>
      <c r="E13" s="27">
        <v>3</v>
      </c>
      <c r="F13" s="26">
        <f t="shared" si="1"/>
        <v>17004</v>
      </c>
      <c r="G13" s="27">
        <v>680</v>
      </c>
      <c r="H13" s="28">
        <f t="shared" si="2"/>
        <v>75.01764705882353</v>
      </c>
      <c r="I13" s="25">
        <v>1</v>
      </c>
      <c r="J13" s="26">
        <f t="shared" si="3"/>
        <v>51012</v>
      </c>
      <c r="K13" s="27">
        <v>3</v>
      </c>
      <c r="L13" s="26">
        <f t="shared" si="4"/>
        <v>17004</v>
      </c>
      <c r="M13" s="27">
        <v>1675</v>
      </c>
      <c r="N13" s="28">
        <f t="shared" si="5"/>
        <v>30.45492537313433</v>
      </c>
    </row>
    <row r="14" spans="1:14" s="29" customFormat="1" ht="12.75">
      <c r="A14" s="29" t="s">
        <v>21</v>
      </c>
      <c r="B14" s="30">
        <v>140000</v>
      </c>
      <c r="C14" s="30">
        <v>2</v>
      </c>
      <c r="D14" s="31">
        <f t="shared" si="0"/>
        <v>70000</v>
      </c>
      <c r="E14" s="32">
        <v>5</v>
      </c>
      <c r="F14" s="31">
        <f t="shared" si="1"/>
        <v>28000</v>
      </c>
      <c r="G14" s="32">
        <f>680+704</f>
        <v>1384</v>
      </c>
      <c r="H14" s="33">
        <f t="shared" si="2"/>
        <v>101.15606936416185</v>
      </c>
      <c r="I14" s="30">
        <v>2</v>
      </c>
      <c r="J14" s="31">
        <f t="shared" si="3"/>
        <v>70000</v>
      </c>
      <c r="K14" s="32">
        <v>5</v>
      </c>
      <c r="L14" s="31">
        <f t="shared" si="4"/>
        <v>28000</v>
      </c>
      <c r="M14" s="32">
        <f>1675+704</f>
        <v>2379</v>
      </c>
      <c r="N14" s="33">
        <f t="shared" si="5"/>
        <v>58.848255569567044</v>
      </c>
    </row>
    <row r="15" spans="2:14" ht="12.75">
      <c r="B15" s="25"/>
      <c r="C15" s="25"/>
      <c r="D15" s="26"/>
      <c r="E15" s="27"/>
      <c r="F15" s="26"/>
      <c r="G15" s="27"/>
      <c r="H15" s="28"/>
      <c r="I15" s="25"/>
      <c r="J15" s="26"/>
      <c r="K15" s="27"/>
      <c r="L15" s="26"/>
      <c r="M15" s="27"/>
      <c r="N15" s="28"/>
    </row>
    <row r="16" spans="1:14" ht="12.75">
      <c r="A16" s="1" t="s">
        <v>22</v>
      </c>
      <c r="B16" s="25">
        <v>2249975</v>
      </c>
      <c r="C16" s="25">
        <v>37</v>
      </c>
      <c r="D16" s="26">
        <f>B16/C16</f>
        <v>60810.13513513513</v>
      </c>
      <c r="E16" s="27">
        <f>37+17</f>
        <v>54</v>
      </c>
      <c r="F16" s="26">
        <f>B16/E16</f>
        <v>41666.2037037037</v>
      </c>
      <c r="G16" s="27">
        <v>17407</v>
      </c>
      <c r="H16" s="28">
        <f>B16/G16</f>
        <v>129.25690814040328</v>
      </c>
      <c r="I16" s="25">
        <v>30</v>
      </c>
      <c r="J16" s="26">
        <f>B16/I16</f>
        <v>74999.16666666667</v>
      </c>
      <c r="K16" s="27">
        <v>46</v>
      </c>
      <c r="L16" s="26">
        <f>B16/K16</f>
        <v>48912.5</v>
      </c>
      <c r="M16" s="27">
        <v>15544</v>
      </c>
      <c r="N16" s="28">
        <f>B16/M16</f>
        <v>144.7487776634071</v>
      </c>
    </row>
    <row r="17" spans="1:14" ht="12.75">
      <c r="A17" s="1" t="s">
        <v>23</v>
      </c>
      <c r="B17" s="25">
        <v>850636</v>
      </c>
      <c r="C17" s="25">
        <v>11</v>
      </c>
      <c r="D17" s="26">
        <f>B17/C17</f>
        <v>77330.54545454546</v>
      </c>
      <c r="E17" s="27">
        <v>11</v>
      </c>
      <c r="F17" s="26">
        <f>B17/E17</f>
        <v>77330.54545454546</v>
      </c>
      <c r="G17" s="27">
        <v>3062</v>
      </c>
      <c r="H17" s="28">
        <f>B17/G17</f>
        <v>277.8040496407577</v>
      </c>
      <c r="I17" s="25">
        <v>9</v>
      </c>
      <c r="J17" s="26">
        <f>B17/I17</f>
        <v>94515.11111111111</v>
      </c>
      <c r="K17" s="27">
        <v>10</v>
      </c>
      <c r="L17" s="26">
        <f>B17/K17</f>
        <v>85063.6</v>
      </c>
      <c r="M17" s="27">
        <v>2687</v>
      </c>
      <c r="N17" s="28">
        <f>B17/M17</f>
        <v>316.5746185336807</v>
      </c>
    </row>
    <row r="18" spans="1:14" ht="12.75">
      <c r="A18" s="1" t="s">
        <v>24</v>
      </c>
      <c r="B18" s="25">
        <v>447340</v>
      </c>
      <c r="C18" s="25">
        <v>9</v>
      </c>
      <c r="D18" s="26">
        <f>B18/C18</f>
        <v>49704.444444444445</v>
      </c>
      <c r="E18" s="27">
        <v>14</v>
      </c>
      <c r="F18" s="26">
        <f>B18/E18</f>
        <v>31952.85714285714</v>
      </c>
      <c r="G18" s="27">
        <v>4054</v>
      </c>
      <c r="H18" s="28">
        <f>B18/G18</f>
        <v>110.34533793783918</v>
      </c>
      <c r="I18" s="25">
        <v>10</v>
      </c>
      <c r="J18" s="26">
        <f>B18/I18</f>
        <v>44734</v>
      </c>
      <c r="K18" s="27">
        <v>14</v>
      </c>
      <c r="L18" s="26">
        <f>B18/K18</f>
        <v>31952.85714285714</v>
      </c>
      <c r="M18" s="27">
        <v>11102</v>
      </c>
      <c r="N18" s="28">
        <f>B18/M18</f>
        <v>40.29364078544406</v>
      </c>
    </row>
    <row r="19" spans="1:14" ht="12.75">
      <c r="A19" s="1" t="s">
        <v>25</v>
      </c>
      <c r="B19" s="25">
        <v>344064</v>
      </c>
      <c r="C19" s="25">
        <v>8</v>
      </c>
      <c r="D19" s="26">
        <f>B19/C19</f>
        <v>43008</v>
      </c>
      <c r="E19" s="27">
        <v>12</v>
      </c>
      <c r="F19" s="26">
        <f>B19/E19</f>
        <v>28672</v>
      </c>
      <c r="G19" s="27">
        <v>3708</v>
      </c>
      <c r="H19" s="28">
        <f>B19/G19</f>
        <v>92.78964401294499</v>
      </c>
      <c r="I19" s="25">
        <v>7</v>
      </c>
      <c r="J19" s="26">
        <f>B19/I19</f>
        <v>49152</v>
      </c>
      <c r="K19" s="27">
        <v>10</v>
      </c>
      <c r="L19" s="26">
        <f>B19/K19</f>
        <v>34406.4</v>
      </c>
      <c r="M19" s="27">
        <v>3362</v>
      </c>
      <c r="N19" s="28">
        <f>B19/M19</f>
        <v>102.33908387864366</v>
      </c>
    </row>
    <row r="20" spans="2:9" s="34" customFormat="1" ht="12.75">
      <c r="B20" s="35"/>
      <c r="C20" s="35"/>
      <c r="I20" s="35"/>
    </row>
    <row r="21" spans="1:14" s="34" customFormat="1" ht="46.5" customHeight="1">
      <c r="A21" s="36" t="s">
        <v>26</v>
      </c>
      <c r="B21" s="36"/>
      <c r="C21" s="36"/>
      <c r="D21" s="36"/>
      <c r="E21" s="36"/>
      <c r="F21" s="36"/>
      <c r="G21" s="36"/>
      <c r="H21" s="36"/>
      <c r="I21" s="36"/>
      <c r="J21" s="36"/>
      <c r="K21" s="36"/>
      <c r="L21" s="36"/>
      <c r="M21" s="36"/>
      <c r="N21" s="36"/>
    </row>
    <row r="22" spans="2:9" s="34" customFormat="1" ht="12.75">
      <c r="B22" s="35"/>
      <c r="C22" s="35"/>
      <c r="I22" s="35"/>
    </row>
    <row r="23" spans="1:14" s="34" customFormat="1" ht="12.75">
      <c r="A23" s="37"/>
      <c r="B23" s="37"/>
      <c r="C23" s="37"/>
      <c r="D23" s="37"/>
      <c r="E23" s="37"/>
      <c r="F23" s="37"/>
      <c r="G23" s="37"/>
      <c r="H23" s="37"/>
      <c r="I23" s="37"/>
      <c r="J23" s="37"/>
      <c r="K23" s="37"/>
      <c r="L23" s="37"/>
      <c r="M23" s="37"/>
      <c r="N23" s="37"/>
    </row>
  </sheetData>
  <sheetProtection selectLockedCells="1" selectUnlockedCells="1"/>
  <mergeCells count="4">
    <mergeCell ref="C1:H1"/>
    <mergeCell ref="I1:N1"/>
    <mergeCell ref="A21:N21"/>
    <mergeCell ref="A23:N23"/>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I39"/>
  <sheetViews>
    <sheetView zoomScale="95" zoomScaleNormal="95" workbookViewId="0" topLeftCell="A1">
      <selection activeCell="B1" sqref="B1"/>
    </sheetView>
  </sheetViews>
  <sheetFormatPr defaultColWidth="12.57421875" defaultRowHeight="12.75"/>
  <cols>
    <col min="1" max="1" width="34.7109375" style="0" customWidth="1"/>
    <col min="2" max="16384" width="11.57421875" style="0" customWidth="1"/>
  </cols>
  <sheetData>
    <row r="1" spans="1:6" ht="12.75">
      <c r="A1" s="38"/>
      <c r="B1" t="s">
        <v>27</v>
      </c>
      <c r="F1" t="s">
        <v>28</v>
      </c>
    </row>
    <row r="2" spans="1:9" ht="12.75">
      <c r="A2" s="38"/>
      <c r="B2" t="s">
        <v>29</v>
      </c>
      <c r="C2" t="s">
        <v>30</v>
      </c>
      <c r="D2" t="s">
        <v>31</v>
      </c>
      <c r="E2" t="s">
        <v>32</v>
      </c>
      <c r="F2" t="s">
        <v>29</v>
      </c>
      <c r="G2" t="s">
        <v>30</v>
      </c>
      <c r="H2" t="s">
        <v>31</v>
      </c>
      <c r="I2" t="s">
        <v>32</v>
      </c>
    </row>
    <row r="3" spans="1:6" ht="12.75">
      <c r="A3" s="38" t="s">
        <v>33</v>
      </c>
      <c r="B3">
        <v>1000</v>
      </c>
      <c r="F3">
        <v>1000</v>
      </c>
    </row>
    <row r="4" spans="1:6" ht="12.75">
      <c r="A4" s="38" t="s">
        <v>34</v>
      </c>
      <c r="B4">
        <v>150</v>
      </c>
      <c r="F4">
        <v>250</v>
      </c>
    </row>
    <row r="5" spans="1:6" ht="12.75">
      <c r="A5" s="38" t="s">
        <v>35</v>
      </c>
      <c r="B5" s="39">
        <f>33*15</f>
        <v>495</v>
      </c>
      <c r="F5">
        <v>495</v>
      </c>
    </row>
    <row r="6" spans="1:7" ht="12.75">
      <c r="A6" s="38" t="s">
        <v>36</v>
      </c>
      <c r="B6">
        <v>375</v>
      </c>
      <c r="C6">
        <v>300</v>
      </c>
      <c r="F6">
        <v>375</v>
      </c>
      <c r="G6">
        <v>300</v>
      </c>
    </row>
    <row r="7" spans="1:6" ht="12.75">
      <c r="A7" s="38" t="s">
        <v>37</v>
      </c>
      <c r="B7" s="39">
        <f>25*12.5</f>
        <v>312.5</v>
      </c>
      <c r="F7">
        <v>312.5</v>
      </c>
    </row>
    <row r="8" spans="1:6" ht="12.75">
      <c r="A8" s="38" t="s">
        <v>38</v>
      </c>
      <c r="B8" s="39">
        <f>25*12.5</f>
        <v>312.5</v>
      </c>
      <c r="F8" s="39">
        <f>25*12.5</f>
        <v>312.5</v>
      </c>
    </row>
    <row r="9" spans="1:6" ht="12.75">
      <c r="A9" s="38" t="s">
        <v>39</v>
      </c>
      <c r="B9" s="39">
        <f>15*25</f>
        <v>375</v>
      </c>
      <c r="F9">
        <v>375</v>
      </c>
    </row>
    <row r="10" spans="1:2" ht="12.75">
      <c r="A10" s="38" t="s">
        <v>40</v>
      </c>
      <c r="B10" s="39">
        <f>25*12.5</f>
        <v>312.5</v>
      </c>
    </row>
    <row r="11" spans="1:6" ht="12.75">
      <c r="A11" s="38" t="s">
        <v>41</v>
      </c>
      <c r="B11">
        <v>375</v>
      </c>
      <c r="F11">
        <v>375</v>
      </c>
    </row>
    <row r="12" spans="1:3" ht="12.75">
      <c r="A12" s="38" t="s">
        <v>42</v>
      </c>
      <c r="B12">
        <v>250</v>
      </c>
      <c r="C12">
        <v>60</v>
      </c>
    </row>
    <row r="13" spans="1:6" ht="12.75">
      <c r="A13" s="38" t="s">
        <v>43</v>
      </c>
      <c r="B13">
        <v>375</v>
      </c>
      <c r="F13">
        <v>375</v>
      </c>
    </row>
    <row r="14" spans="1:3" ht="12.75">
      <c r="A14" s="38" t="s">
        <v>44</v>
      </c>
      <c r="B14" s="39">
        <f>12.5*25</f>
        <v>312.5</v>
      </c>
      <c r="C14" s="39">
        <f>12.5*6</f>
        <v>75</v>
      </c>
    </row>
    <row r="15" spans="1:7" ht="12.75">
      <c r="A15" s="38" t="s">
        <v>45</v>
      </c>
      <c r="B15">
        <v>375</v>
      </c>
      <c r="C15">
        <v>135</v>
      </c>
      <c r="F15">
        <v>375</v>
      </c>
      <c r="G15">
        <v>135</v>
      </c>
    </row>
    <row r="16" spans="1:7" ht="12.75">
      <c r="A16" s="40" t="s">
        <v>46</v>
      </c>
      <c r="B16">
        <v>750</v>
      </c>
      <c r="C16">
        <v>312.5</v>
      </c>
      <c r="F16">
        <v>750</v>
      </c>
      <c r="G16">
        <v>312.5</v>
      </c>
    </row>
    <row r="17" spans="1:6" ht="12.75">
      <c r="A17" s="38" t="s">
        <v>47</v>
      </c>
      <c r="B17">
        <v>250</v>
      </c>
      <c r="F17">
        <v>250</v>
      </c>
    </row>
    <row r="18" spans="1:6" ht="12.75">
      <c r="A18" s="38" t="s">
        <v>48</v>
      </c>
      <c r="B18">
        <v>312.5</v>
      </c>
      <c r="F18">
        <v>312.5</v>
      </c>
    </row>
    <row r="19" spans="1:8" ht="12.75">
      <c r="A19" s="40" t="s">
        <v>49</v>
      </c>
      <c r="B19">
        <v>412.5</v>
      </c>
      <c r="F19">
        <v>412.5</v>
      </c>
      <c r="G19">
        <v>300</v>
      </c>
      <c r="H19">
        <v>72</v>
      </c>
    </row>
    <row r="20" spans="1:6" ht="12.75">
      <c r="A20" s="38" t="s">
        <v>50</v>
      </c>
      <c r="B20">
        <v>312.5</v>
      </c>
      <c r="F20">
        <v>312.5</v>
      </c>
    </row>
    <row r="21" spans="1:2" ht="12.75">
      <c r="A21" s="40" t="s">
        <v>51</v>
      </c>
      <c r="B21">
        <v>312.5</v>
      </c>
    </row>
    <row r="22" spans="1:6" ht="12.75">
      <c r="A22" s="38" t="s">
        <v>52</v>
      </c>
      <c r="B22">
        <v>312.5</v>
      </c>
      <c r="F22">
        <v>312.5</v>
      </c>
    </row>
    <row r="23" spans="1:7" ht="12.75">
      <c r="A23" s="38" t="s">
        <v>53</v>
      </c>
      <c r="B23">
        <v>750</v>
      </c>
      <c r="C23">
        <v>105</v>
      </c>
      <c r="F23">
        <v>750</v>
      </c>
      <c r="G23">
        <v>105</v>
      </c>
    </row>
    <row r="24" spans="1:6" ht="12.75">
      <c r="A24" s="38" t="s">
        <v>54</v>
      </c>
      <c r="B24">
        <v>600</v>
      </c>
      <c r="F24">
        <v>600</v>
      </c>
    </row>
    <row r="25" spans="1:2" ht="12.75">
      <c r="A25" s="40" t="s">
        <v>55</v>
      </c>
      <c r="B25">
        <v>312.5</v>
      </c>
    </row>
    <row r="26" spans="1:8" ht="12.75">
      <c r="A26" s="40" t="s">
        <v>56</v>
      </c>
      <c r="B26">
        <v>495</v>
      </c>
      <c r="C26">
        <v>312.5</v>
      </c>
      <c r="D26" s="39">
        <f>12.5*6</f>
        <v>75</v>
      </c>
      <c r="F26">
        <v>495</v>
      </c>
      <c r="G26">
        <v>312.5</v>
      </c>
      <c r="H26" s="39">
        <f>12.5*6</f>
        <v>75</v>
      </c>
    </row>
    <row r="27" spans="1:2" ht="12.75">
      <c r="A27" s="38" t="s">
        <v>57</v>
      </c>
      <c r="B27">
        <v>312.5</v>
      </c>
    </row>
    <row r="28" spans="1:7" ht="12.75">
      <c r="A28" s="40" t="s">
        <v>58</v>
      </c>
      <c r="B28">
        <v>375</v>
      </c>
      <c r="C28">
        <v>97.5</v>
      </c>
      <c r="F28">
        <v>375</v>
      </c>
      <c r="G28">
        <v>97.5</v>
      </c>
    </row>
    <row r="29" spans="1:7" ht="12.75">
      <c r="A29" s="38" t="s">
        <v>59</v>
      </c>
      <c r="B29">
        <v>375</v>
      </c>
      <c r="C29" s="39">
        <f>15*6</f>
        <v>90</v>
      </c>
      <c r="F29">
        <v>375</v>
      </c>
      <c r="G29">
        <v>90</v>
      </c>
    </row>
    <row r="30" spans="1:7" ht="12.75">
      <c r="A30" s="40" t="s">
        <v>60</v>
      </c>
      <c r="B30">
        <v>312.5</v>
      </c>
      <c r="C30" s="39">
        <f>12.5*6</f>
        <v>75</v>
      </c>
      <c r="F30">
        <v>312.5</v>
      </c>
      <c r="G30">
        <v>75</v>
      </c>
    </row>
    <row r="31" spans="1:3" ht="12.75">
      <c r="A31" s="40" t="s">
        <v>61</v>
      </c>
      <c r="B31">
        <v>312.5</v>
      </c>
      <c r="C31" s="39">
        <f>12.5*6</f>
        <v>75</v>
      </c>
    </row>
    <row r="32" spans="1:7" ht="12.75">
      <c r="A32" s="38" t="s">
        <v>62</v>
      </c>
      <c r="B32">
        <v>312.5</v>
      </c>
      <c r="C32" s="39">
        <f>12.5*6</f>
        <v>75</v>
      </c>
      <c r="F32">
        <v>312.5</v>
      </c>
      <c r="G32" s="39">
        <f>12.5*6</f>
        <v>75</v>
      </c>
    </row>
    <row r="33" spans="1:6" ht="12.75">
      <c r="A33" s="38" t="s">
        <v>63</v>
      </c>
      <c r="B33">
        <v>330</v>
      </c>
      <c r="F33">
        <v>330</v>
      </c>
    </row>
    <row r="34" spans="1:7" ht="12.75">
      <c r="A34" s="38" t="s">
        <v>64</v>
      </c>
      <c r="B34">
        <v>375</v>
      </c>
      <c r="C34">
        <v>168</v>
      </c>
      <c r="F34">
        <v>375</v>
      </c>
      <c r="G34">
        <v>168</v>
      </c>
    </row>
    <row r="35" spans="1:6" ht="12.75">
      <c r="A35" s="38" t="s">
        <v>65</v>
      </c>
      <c r="B35" s="39">
        <f>33*12</f>
        <v>396</v>
      </c>
      <c r="F35">
        <v>396</v>
      </c>
    </row>
    <row r="36" spans="1:8" ht="12.75">
      <c r="A36" s="38" t="s">
        <v>66</v>
      </c>
      <c r="B36" s="39">
        <f>33*15</f>
        <v>495</v>
      </c>
      <c r="C36" s="39">
        <f>25*8</f>
        <v>200</v>
      </c>
      <c r="D36">
        <v>66</v>
      </c>
      <c r="F36">
        <v>495</v>
      </c>
      <c r="G36">
        <v>200</v>
      </c>
      <c r="H36">
        <v>66</v>
      </c>
    </row>
    <row r="37" spans="1:7" ht="12.75">
      <c r="A37" s="38" t="s">
        <v>67</v>
      </c>
      <c r="B37">
        <v>312.5</v>
      </c>
      <c r="C37" s="39">
        <f>12.5*6</f>
        <v>75</v>
      </c>
      <c r="F37">
        <v>312.5</v>
      </c>
      <c r="G37" s="39">
        <f>12.5*6</f>
        <v>75</v>
      </c>
    </row>
    <row r="38" spans="1:6" ht="12.75">
      <c r="A38" s="40" t="s">
        <v>68</v>
      </c>
      <c r="B38">
        <v>312.5</v>
      </c>
      <c r="F38">
        <v>312.5</v>
      </c>
    </row>
    <row r="39" spans="1:6" ht="12.75">
      <c r="A39" s="38" t="s">
        <v>69</v>
      </c>
      <c r="B39">
        <v>1050</v>
      </c>
      <c r="F39">
        <v>1050</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3.xml><?xml version="1.0" encoding="utf-8"?>
<worksheet xmlns="http://schemas.openxmlformats.org/spreadsheetml/2006/main" xmlns:r="http://schemas.openxmlformats.org/officeDocument/2006/relationships">
  <dimension ref="A1:I15"/>
  <sheetViews>
    <sheetView zoomScale="95" zoomScaleNormal="95" workbookViewId="0" topLeftCell="A1">
      <selection activeCell="F12" sqref="F12"/>
    </sheetView>
  </sheetViews>
  <sheetFormatPr defaultColWidth="12.57421875" defaultRowHeight="12.75"/>
  <cols>
    <col min="1" max="1" width="15.8515625" style="41" customWidth="1"/>
    <col min="2" max="16384" width="11.57421875" style="41" customWidth="1"/>
  </cols>
  <sheetData>
    <row r="1" spans="2:6" ht="12.75">
      <c r="B1" s="41" t="s">
        <v>27</v>
      </c>
      <c r="F1" s="41" t="s">
        <v>28</v>
      </c>
    </row>
    <row r="2" spans="2:9" ht="12.75">
      <c r="B2" s="41" t="s">
        <v>29</v>
      </c>
      <c r="C2" s="41" t="s">
        <v>30</v>
      </c>
      <c r="D2" s="41" t="s">
        <v>31</v>
      </c>
      <c r="E2" s="41" t="s">
        <v>32</v>
      </c>
      <c r="F2" s="41" t="s">
        <v>29</v>
      </c>
      <c r="G2" s="41" t="s">
        <v>30</v>
      </c>
      <c r="H2" s="41" t="s">
        <v>31</v>
      </c>
      <c r="I2" s="41" t="s">
        <v>32</v>
      </c>
    </row>
    <row r="3" spans="1:3" ht="12.75">
      <c r="A3" s="42" t="s">
        <v>70</v>
      </c>
      <c r="B3" s="41">
        <f>25*15</f>
        <v>375</v>
      </c>
      <c r="C3" s="41">
        <f>12.5*6</f>
        <v>75</v>
      </c>
    </row>
    <row r="4" spans="1:7" ht="12.75">
      <c r="A4" s="42" t="s">
        <v>71</v>
      </c>
      <c r="B4" s="41">
        <v>375</v>
      </c>
      <c r="C4" s="41">
        <v>150</v>
      </c>
      <c r="F4" s="41">
        <v>375</v>
      </c>
      <c r="G4" s="41">
        <v>150</v>
      </c>
    </row>
    <row r="5" spans="1:7" ht="12.75">
      <c r="A5" s="42" t="s">
        <v>72</v>
      </c>
      <c r="F5" s="41">
        <v>375</v>
      </c>
      <c r="G5" s="41">
        <v>75</v>
      </c>
    </row>
    <row r="6" spans="1:7" ht="12.75">
      <c r="A6" s="42" t="s">
        <v>73</v>
      </c>
      <c r="B6" s="41">
        <v>312.5</v>
      </c>
      <c r="C6" s="41">
        <f>12.5*3.2</f>
        <v>40</v>
      </c>
      <c r="F6" s="41">
        <v>312.5</v>
      </c>
      <c r="G6" s="41">
        <v>40</v>
      </c>
    </row>
    <row r="7" spans="1:6" ht="12.75">
      <c r="A7" s="42" t="s">
        <v>74</v>
      </c>
      <c r="F7" s="41">
        <v>1050</v>
      </c>
    </row>
    <row r="8" spans="1:7" ht="12.75">
      <c r="A8" s="42" t="s">
        <v>75</v>
      </c>
      <c r="F8" s="41">
        <f>25*13.5</f>
        <v>337.5</v>
      </c>
      <c r="G8" s="41">
        <f>9.25*13.5</f>
        <v>124.875</v>
      </c>
    </row>
    <row r="9" spans="1:6" ht="12.75">
      <c r="A9" s="42" t="s">
        <v>76</v>
      </c>
      <c r="B9" s="41">
        <v>312.5</v>
      </c>
      <c r="F9" s="41">
        <v>312.5</v>
      </c>
    </row>
    <row r="10" spans="1:3" ht="12.75">
      <c r="A10" s="42" t="s">
        <v>77</v>
      </c>
      <c r="B10" s="41">
        <v>1050</v>
      </c>
      <c r="C10" s="41">
        <f>21*6</f>
        <v>126</v>
      </c>
    </row>
    <row r="11" spans="1:3" ht="12.75">
      <c r="A11" s="42" t="s">
        <v>78</v>
      </c>
      <c r="B11" s="41">
        <f>25*12</f>
        <v>300</v>
      </c>
      <c r="C11" s="41">
        <v>188</v>
      </c>
    </row>
    <row r="12" spans="1:6" ht="12.75">
      <c r="A12" s="42" t="s">
        <v>79</v>
      </c>
      <c r="F12" s="41">
        <v>7200</v>
      </c>
    </row>
    <row r="13" spans="1:6" ht="12.75">
      <c r="A13" s="42" t="s">
        <v>80</v>
      </c>
      <c r="B13" s="41">
        <v>250</v>
      </c>
      <c r="F13" s="41">
        <v>250</v>
      </c>
    </row>
    <row r="14" spans="1:6" ht="12.75">
      <c r="A14" s="42" t="s">
        <v>81</v>
      </c>
      <c r="B14" s="41">
        <v>250</v>
      </c>
      <c r="F14" s="41">
        <v>250</v>
      </c>
    </row>
    <row r="15" spans="1:6" ht="12.75">
      <c r="A15" s="42" t="s">
        <v>82</v>
      </c>
      <c r="B15" s="41">
        <v>250</v>
      </c>
      <c r="F15" s="41">
        <v>250</v>
      </c>
    </row>
  </sheetData>
  <sheetProtection selectLockedCells="1" selectUnlockedCells="1"/>
  <hyperlinks>
    <hyperlink ref="A3" r:id="rId1" display="Alban Minville"/>
    <hyperlink ref="A4" r:id="rId2" display="Alex Jany"/>
    <hyperlink ref="A5" r:id="rId3" display="Ancely"/>
    <hyperlink ref="A6" r:id="rId4" display="Bellevue"/>
    <hyperlink ref="A7" r:id="rId5" display="Castex"/>
    <hyperlink ref="A8" r:id="rId6" display="Chapou"/>
    <hyperlink ref="A9" r:id="rId7" display="Jean Boiteux"/>
    <hyperlink ref="A10" r:id="rId8" display="Léo Lagrange"/>
    <hyperlink ref="A11" r:id="rId9" display="Nakache hiver"/>
    <hyperlink ref="A12" r:id="rId10" display="Nakache été"/>
    <hyperlink ref="A13" r:id="rId11" display="Papus"/>
    <hyperlink ref="A14" r:id="rId12" display="Pech-David"/>
    <hyperlink ref="A15" r:id="rId13" display="Toulouse-Lautrec"/>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dimension ref="A1:I10"/>
  <sheetViews>
    <sheetView zoomScale="95" zoomScaleNormal="95" workbookViewId="0" topLeftCell="A1">
      <selection activeCell="B1" sqref="B1"/>
    </sheetView>
  </sheetViews>
  <sheetFormatPr defaultColWidth="12.57421875" defaultRowHeight="12.75"/>
  <cols>
    <col min="1" max="1" width="31.57421875" style="0" customWidth="1"/>
    <col min="2" max="16384" width="11.57421875" style="0" customWidth="1"/>
  </cols>
  <sheetData>
    <row r="1" spans="2:9" ht="12.75">
      <c r="B1" s="41" t="s">
        <v>27</v>
      </c>
      <c r="C1" s="41"/>
      <c r="D1" s="41"/>
      <c r="E1" s="41"/>
      <c r="F1" s="41" t="s">
        <v>28</v>
      </c>
      <c r="G1" s="41"/>
      <c r="H1" s="41"/>
      <c r="I1" s="41"/>
    </row>
    <row r="2" spans="2:9" ht="12.75">
      <c r="B2" s="41" t="s">
        <v>29</v>
      </c>
      <c r="C2" s="41" t="s">
        <v>30</v>
      </c>
      <c r="D2" s="41" t="s">
        <v>31</v>
      </c>
      <c r="E2" s="41" t="s">
        <v>32</v>
      </c>
      <c r="F2" s="41" t="s">
        <v>29</v>
      </c>
      <c r="G2" s="41" t="s">
        <v>30</v>
      </c>
      <c r="H2" s="41" t="s">
        <v>31</v>
      </c>
      <c r="I2" s="41" t="s">
        <v>32</v>
      </c>
    </row>
    <row r="3" spans="1:7" ht="12.75">
      <c r="A3" s="42" t="s">
        <v>83</v>
      </c>
      <c r="B3">
        <v>375</v>
      </c>
      <c r="C3" s="39">
        <f>15*8</f>
        <v>120</v>
      </c>
      <c r="F3">
        <v>375</v>
      </c>
      <c r="G3" s="39">
        <f>15*8</f>
        <v>120</v>
      </c>
    </row>
    <row r="4" spans="1:3" ht="12.75">
      <c r="A4" s="42" t="s">
        <v>84</v>
      </c>
      <c r="B4">
        <v>250</v>
      </c>
      <c r="C4">
        <v>96</v>
      </c>
    </row>
    <row r="5" spans="1:6" ht="12.75">
      <c r="A5" s="42" t="s">
        <v>85</v>
      </c>
      <c r="B5">
        <v>250</v>
      </c>
      <c r="F5">
        <v>250</v>
      </c>
    </row>
    <row r="6" spans="1:7" ht="12.75">
      <c r="A6" s="42" t="s">
        <v>86</v>
      </c>
      <c r="B6">
        <v>375</v>
      </c>
      <c r="C6" s="39">
        <f>12*6</f>
        <v>72</v>
      </c>
      <c r="F6">
        <v>375</v>
      </c>
      <c r="G6">
        <v>72</v>
      </c>
    </row>
    <row r="7" spans="1:6" ht="12.75">
      <c r="A7" s="42" t="s">
        <v>87</v>
      </c>
      <c r="B7">
        <v>250</v>
      </c>
      <c r="F7">
        <v>250</v>
      </c>
    </row>
    <row r="8" spans="1:6" ht="12.75">
      <c r="A8" s="42" t="s">
        <v>88</v>
      </c>
      <c r="B8">
        <v>250</v>
      </c>
      <c r="F8">
        <v>250</v>
      </c>
    </row>
    <row r="9" spans="1:6" ht="12.75">
      <c r="A9" s="42" t="s">
        <v>89</v>
      </c>
      <c r="B9" s="39">
        <f>25*20</f>
        <v>500</v>
      </c>
      <c r="F9">
        <v>500</v>
      </c>
    </row>
    <row r="10" spans="1:7" ht="12.75">
      <c r="A10" s="42" t="s">
        <v>90</v>
      </c>
      <c r="B10">
        <v>1050</v>
      </c>
      <c r="C10" s="39">
        <f>15*8</f>
        <v>120</v>
      </c>
      <c r="F10">
        <v>1050</v>
      </c>
      <c r="G10">
        <v>120</v>
      </c>
    </row>
  </sheetData>
  <sheetProtection selectLockedCells="1" selectUnlockedCells="1"/>
  <hyperlinks>
    <hyperlink ref="A3" r:id="rId1" display="Complexe Sportif Jean Médecin"/>
    <hyperlink ref="A4" r:id="rId2" display="Piscine Saint François"/>
    <hyperlink ref="A5" r:id="rId3" display="Piscine Saint Augustin"/>
    <hyperlink ref="A6" r:id="rId4" display="Piscine Comte de Falicon"/>
    <hyperlink ref="A7" r:id="rId5" display="Piscine Saint Roch"/>
    <hyperlink ref="A8" r:id="rId6" display="Piscine de l'Ariane"/>
    <hyperlink ref="A9" r:id="rId7" display="Piscine Fernand Anelli"/>
    <hyperlink ref="A10" r:id="rId8" display="Piscine Jean Bouin"/>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5.xml><?xml version="1.0" encoding="utf-8"?>
<worksheet xmlns="http://schemas.openxmlformats.org/spreadsheetml/2006/main" xmlns:r="http://schemas.openxmlformats.org/officeDocument/2006/relationships">
  <dimension ref="A1:I25"/>
  <sheetViews>
    <sheetView zoomScale="95" zoomScaleNormal="95" workbookViewId="0" topLeftCell="A1">
      <selection activeCell="B11" sqref="B11"/>
    </sheetView>
  </sheetViews>
  <sheetFormatPr defaultColWidth="12.57421875" defaultRowHeight="12.75"/>
  <cols>
    <col min="1" max="1" width="22.421875" style="0" customWidth="1"/>
    <col min="2" max="16384" width="11.57421875" style="0" customWidth="1"/>
  </cols>
  <sheetData>
    <row r="1" spans="2:9" ht="12.75">
      <c r="B1" s="41" t="s">
        <v>27</v>
      </c>
      <c r="C1" s="41"/>
      <c r="D1" s="41"/>
      <c r="E1" s="41"/>
      <c r="F1" s="41" t="s">
        <v>28</v>
      </c>
      <c r="G1" s="41"/>
      <c r="H1" s="41"/>
      <c r="I1" s="41"/>
    </row>
    <row r="2" spans="2:9" ht="12.75">
      <c r="B2" s="41" t="s">
        <v>29</v>
      </c>
      <c r="C2" s="41" t="s">
        <v>30</v>
      </c>
      <c r="D2" s="41" t="s">
        <v>31</v>
      </c>
      <c r="E2" s="41" t="s">
        <v>32</v>
      </c>
      <c r="F2" s="41" t="s">
        <v>29</v>
      </c>
      <c r="G2" s="41" t="s">
        <v>30</v>
      </c>
      <c r="H2" s="41" t="s">
        <v>31</v>
      </c>
      <c r="I2" s="41" t="s">
        <v>32</v>
      </c>
    </row>
    <row r="3" spans="1:7" ht="12.75">
      <c r="A3" s="43" t="s">
        <v>91</v>
      </c>
      <c r="B3" s="42">
        <v>1100</v>
      </c>
      <c r="C3" s="42">
        <v>506</v>
      </c>
      <c r="D3" s="42"/>
      <c r="E3" s="42"/>
      <c r="F3" s="42">
        <v>1100</v>
      </c>
      <c r="G3" s="42">
        <v>506</v>
      </c>
    </row>
    <row r="4" spans="1:7" ht="12.75">
      <c r="A4" s="43" t="s">
        <v>92</v>
      </c>
      <c r="B4" s="42">
        <v>312.5</v>
      </c>
      <c r="C4" s="42">
        <v>750</v>
      </c>
      <c r="D4" s="42"/>
      <c r="E4" s="42"/>
      <c r="F4" s="42">
        <v>312.5</v>
      </c>
      <c r="G4" s="42">
        <v>750</v>
      </c>
    </row>
    <row r="5" spans="1:7" ht="12.75">
      <c r="A5" s="43" t="s">
        <v>93</v>
      </c>
      <c r="B5" s="42"/>
      <c r="C5" s="42"/>
      <c r="D5" s="42"/>
      <c r="E5" s="42"/>
      <c r="F5" s="42">
        <f>25*15</f>
        <v>375</v>
      </c>
      <c r="G5">
        <v>375</v>
      </c>
    </row>
    <row r="6" spans="1:7" ht="12.75">
      <c r="A6" s="43" t="s">
        <v>94</v>
      </c>
      <c r="B6" s="42">
        <v>375</v>
      </c>
      <c r="C6" s="42">
        <v>105</v>
      </c>
      <c r="D6" s="42"/>
      <c r="E6" s="42"/>
      <c r="F6" s="42">
        <v>375</v>
      </c>
      <c r="G6">
        <v>105</v>
      </c>
    </row>
    <row r="7" spans="1:8" ht="12.75">
      <c r="A7" s="43" t="s">
        <v>95</v>
      </c>
      <c r="B7" s="42">
        <v>500</v>
      </c>
      <c r="C7" s="42">
        <v>200</v>
      </c>
      <c r="D7" s="42">
        <v>135</v>
      </c>
      <c r="E7" s="42"/>
      <c r="F7" s="42">
        <v>500</v>
      </c>
      <c r="G7">
        <v>200</v>
      </c>
      <c r="H7">
        <v>135</v>
      </c>
    </row>
    <row r="8" spans="1:6" ht="12.75">
      <c r="A8" s="43" t="s">
        <v>96</v>
      </c>
      <c r="B8" s="42">
        <v>250</v>
      </c>
      <c r="C8" s="42"/>
      <c r="D8" s="42"/>
      <c r="E8" s="42"/>
      <c r="F8" s="42">
        <v>250</v>
      </c>
    </row>
    <row r="9" spans="1:7" ht="12.75">
      <c r="A9" s="43" t="s">
        <v>97</v>
      </c>
      <c r="B9" s="42"/>
      <c r="C9" s="42"/>
      <c r="D9" s="42"/>
      <c r="E9" s="42"/>
      <c r="F9" s="42">
        <v>350</v>
      </c>
      <c r="G9">
        <v>182</v>
      </c>
    </row>
    <row r="10" spans="1:7" ht="12.75">
      <c r="A10" s="43" t="s">
        <v>98</v>
      </c>
      <c r="B10" s="42">
        <v>375</v>
      </c>
      <c r="C10" s="41">
        <v>150</v>
      </c>
      <c r="D10" s="42"/>
      <c r="E10" s="42"/>
      <c r="F10" s="42">
        <v>375</v>
      </c>
      <c r="G10">
        <v>150</v>
      </c>
    </row>
    <row r="11" spans="1:7" ht="12.75">
      <c r="A11" s="43" t="s">
        <v>99</v>
      </c>
      <c r="B11" s="44">
        <f>25*15</f>
        <v>375</v>
      </c>
      <c r="C11" s="44">
        <f>15*15</f>
        <v>225</v>
      </c>
      <c r="D11" s="42"/>
      <c r="E11" s="42"/>
      <c r="F11" s="44">
        <v>375</v>
      </c>
      <c r="G11">
        <v>225</v>
      </c>
    </row>
    <row r="12" spans="1:6" ht="12.75">
      <c r="A12" s="43" t="s">
        <v>100</v>
      </c>
      <c r="B12" s="42">
        <v>250</v>
      </c>
      <c r="C12" s="42"/>
      <c r="D12" s="42"/>
      <c r="E12" s="42"/>
      <c r="F12" s="42">
        <v>250</v>
      </c>
    </row>
    <row r="13" spans="1:6" ht="12.75">
      <c r="A13" s="45" t="s">
        <v>101</v>
      </c>
      <c r="B13" s="42">
        <v>250</v>
      </c>
      <c r="C13" s="42"/>
      <c r="D13" s="42"/>
      <c r="E13" s="42"/>
      <c r="F13" s="42">
        <v>250</v>
      </c>
    </row>
    <row r="14" spans="1:7" ht="12.75">
      <c r="A14" s="43" t="s">
        <v>102</v>
      </c>
      <c r="B14" s="42">
        <v>525</v>
      </c>
      <c r="C14" s="42">
        <v>225</v>
      </c>
      <c r="D14" s="42"/>
      <c r="E14" s="42"/>
      <c r="F14" s="42">
        <v>525</v>
      </c>
      <c r="G14">
        <v>225</v>
      </c>
    </row>
    <row r="15" spans="1:8" ht="12.75">
      <c r="A15" s="43" t="s">
        <v>103</v>
      </c>
      <c r="B15" s="42">
        <v>312.5</v>
      </c>
      <c r="C15" s="42"/>
      <c r="D15" s="42"/>
      <c r="E15" s="42"/>
      <c r="F15" s="42">
        <v>312.5</v>
      </c>
      <c r="G15">
        <v>250</v>
      </c>
      <c r="H15">
        <v>225</v>
      </c>
    </row>
    <row r="16" spans="1:8" ht="12.75">
      <c r="A16" s="43" t="s">
        <v>104</v>
      </c>
      <c r="B16" s="42">
        <v>375</v>
      </c>
      <c r="C16" s="42">
        <v>250</v>
      </c>
      <c r="D16" s="42">
        <v>150</v>
      </c>
      <c r="E16" s="42"/>
      <c r="F16" s="42">
        <v>375</v>
      </c>
      <c r="G16">
        <v>250</v>
      </c>
      <c r="H16">
        <v>150</v>
      </c>
    </row>
    <row r="17" spans="1:7" ht="12.75">
      <c r="A17" s="43" t="s">
        <v>105</v>
      </c>
      <c r="B17" s="42">
        <v>375</v>
      </c>
      <c r="C17" s="42">
        <v>150</v>
      </c>
      <c r="D17" s="42"/>
      <c r="E17" s="42"/>
      <c r="F17" s="42">
        <v>375</v>
      </c>
      <c r="G17">
        <v>150</v>
      </c>
    </row>
    <row r="18" spans="1:7" ht="12.75">
      <c r="A18" s="45" t="s">
        <v>106</v>
      </c>
      <c r="B18" s="42">
        <f>25*15</f>
        <v>375</v>
      </c>
      <c r="C18" s="42">
        <f>25*7.5</f>
        <v>187.5</v>
      </c>
      <c r="D18" s="42"/>
      <c r="E18" s="42"/>
      <c r="F18" s="42">
        <f>25*15</f>
        <v>375</v>
      </c>
      <c r="G18" s="42">
        <f>25*7.5</f>
        <v>187.5</v>
      </c>
    </row>
    <row r="19" spans="1:6" ht="12.75">
      <c r="A19" s="45" t="s">
        <v>107</v>
      </c>
      <c r="B19" s="42"/>
      <c r="C19" s="42"/>
      <c r="D19" s="42"/>
      <c r="E19" s="42"/>
      <c r="F19" s="42">
        <v>312.5</v>
      </c>
    </row>
    <row r="20" spans="1:6" ht="12.75">
      <c r="A20" s="43" t="s">
        <v>108</v>
      </c>
      <c r="B20" s="42">
        <v>250</v>
      </c>
      <c r="C20" s="42"/>
      <c r="D20" s="42"/>
      <c r="E20" s="42"/>
      <c r="F20" s="42">
        <v>250</v>
      </c>
    </row>
    <row r="21" spans="1:6" ht="12.75">
      <c r="A21" s="45" t="s">
        <v>109</v>
      </c>
      <c r="B21" s="42"/>
      <c r="C21" s="42"/>
      <c r="D21" s="42"/>
      <c r="E21" s="42"/>
      <c r="F21" s="42"/>
    </row>
    <row r="22" spans="1:7" ht="12.75">
      <c r="A22" s="43" t="s">
        <v>110</v>
      </c>
      <c r="B22" s="42">
        <v>250</v>
      </c>
      <c r="C22" s="42"/>
      <c r="D22" s="42"/>
      <c r="E22" s="42"/>
      <c r="F22" s="42">
        <v>250</v>
      </c>
      <c r="G22">
        <v>375</v>
      </c>
    </row>
    <row r="23" spans="1:8" ht="12.75">
      <c r="A23" s="43" t="s">
        <v>111</v>
      </c>
      <c r="B23" s="42">
        <v>1050</v>
      </c>
      <c r="C23" s="42"/>
      <c r="D23" s="42"/>
      <c r="E23" s="42"/>
      <c r="F23" s="42">
        <v>1050</v>
      </c>
      <c r="G23">
        <v>525</v>
      </c>
      <c r="H23">
        <v>525</v>
      </c>
    </row>
    <row r="24" spans="1:6" ht="12.75">
      <c r="A24" t="s">
        <v>112</v>
      </c>
      <c r="B24">
        <v>250</v>
      </c>
      <c r="F24">
        <v>250</v>
      </c>
    </row>
    <row r="25" spans="1:2" ht="12.75">
      <c r="A25" t="s">
        <v>113</v>
      </c>
      <c r="B25">
        <v>180</v>
      </c>
    </row>
  </sheetData>
  <sheetProtection selectLockedCells="1" selectUnlockedCells="1"/>
  <hyperlinks>
    <hyperlink ref="A3" r:id="rId1" display="Bron"/>
    <hyperlink ref="A4" r:id="rId2" display="Caluire-et-Cuire"/>
    <hyperlink ref="A5" r:id="rId3" display="Charbonnières-les-Bains"/>
    <hyperlink ref="A6" r:id="rId4" display="Chassieu"/>
    <hyperlink ref="A7" r:id="rId5" display="Décines-Charpieu"/>
    <hyperlink ref="A8" r:id="rId6" display="Écully"/>
    <hyperlink ref="A9" r:id="rId7" display="Feyzin"/>
    <hyperlink ref="A10" r:id="rId8" display="Francheville"/>
    <hyperlink ref="A11" r:id="rId9" display="Givors"/>
    <hyperlink ref="A12" r:id="rId10" display="Irigny"/>
    <hyperlink ref="A14" r:id="rId11" display="Meyzieu"/>
    <hyperlink ref="A15" r:id="rId12" display="Oullins"/>
    <hyperlink ref="A16" r:id="rId13" display="Rillieux-la-Pape"/>
    <hyperlink ref="A17" r:id="rId14" display="Sainte-Foy-lès-Lyon"/>
    <hyperlink ref="A20" r:id="rId15" display="Vaulx-en-Velin Jean gelet"/>
    <hyperlink ref="A22" r:id="rId16" display="Vénissieux"/>
    <hyperlink ref="A23" r:id="rId17" display="Villeurbanne Gagnaire"/>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Marie</cp:lastModifiedBy>
  <dcterms:modified xsi:type="dcterms:W3CDTF">2014-06-30T09:48:12Z</dcterms:modified>
  <cp:category/>
  <cp:version/>
  <cp:contentType/>
  <cp:contentStatus/>
</cp:coreProperties>
</file>